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tabRatio="500" activeTab="0"/>
  </bookViews>
  <sheets>
    <sheet name="10 mln" sheetId="1" r:id="rId1"/>
  </sheets>
  <definedNames/>
  <calcPr fullCalcOnLoad="1"/>
</workbook>
</file>

<file path=xl/sharedStrings.xml><?xml version="1.0" encoding="utf-8"?>
<sst xmlns="http://schemas.openxmlformats.org/spreadsheetml/2006/main" count="132" uniqueCount="132">
  <si>
    <t>Koszt pożyczki - SP ZOZ w Sanoku</t>
  </si>
  <si>
    <t>Lp</t>
  </si>
  <si>
    <t>Saldo</t>
  </si>
  <si>
    <t>Rata (KAPITAŁ)</t>
  </si>
  <si>
    <t>Odsetki</t>
  </si>
  <si>
    <t>2020.10</t>
  </si>
  <si>
    <t>2020.11</t>
  </si>
  <si>
    <t>2020.12</t>
  </si>
  <si>
    <t>2021.01</t>
  </si>
  <si>
    <t>2021.02</t>
  </si>
  <si>
    <t>2021.03</t>
  </si>
  <si>
    <t>2021.04</t>
  </si>
  <si>
    <t>2021.05</t>
  </si>
  <si>
    <t>2021.06</t>
  </si>
  <si>
    <t>2021.07</t>
  </si>
  <si>
    <t>2021.08</t>
  </si>
  <si>
    <t>2021.09</t>
  </si>
  <si>
    <t>2021.10</t>
  </si>
  <si>
    <t>2021.11</t>
  </si>
  <si>
    <t>2021.12</t>
  </si>
  <si>
    <t>2022.01</t>
  </si>
  <si>
    <t>2022.02</t>
  </si>
  <si>
    <t>2022.03</t>
  </si>
  <si>
    <t>2022.04</t>
  </si>
  <si>
    <t>2022.05</t>
  </si>
  <si>
    <t>2022.06</t>
  </si>
  <si>
    <t>2022.07</t>
  </si>
  <si>
    <t>2022.08</t>
  </si>
  <si>
    <t>2022.09</t>
  </si>
  <si>
    <t>2022.10</t>
  </si>
  <si>
    <t>2022.11</t>
  </si>
  <si>
    <t>2022.12</t>
  </si>
  <si>
    <t>2023.01</t>
  </si>
  <si>
    <t>2023.02</t>
  </si>
  <si>
    <t>2023.03</t>
  </si>
  <si>
    <t>2023.04</t>
  </si>
  <si>
    <t>2023.05</t>
  </si>
  <si>
    <t>2023.06</t>
  </si>
  <si>
    <t>2023.07</t>
  </si>
  <si>
    <t>2023.08</t>
  </si>
  <si>
    <t>2023.09</t>
  </si>
  <si>
    <t>2023.10</t>
  </si>
  <si>
    <t>2023.11</t>
  </si>
  <si>
    <t>2023.12</t>
  </si>
  <si>
    <t>2024.01</t>
  </si>
  <si>
    <t>2024.02</t>
  </si>
  <si>
    <t>2024.03</t>
  </si>
  <si>
    <t>2024.04</t>
  </si>
  <si>
    <t>2024.05</t>
  </si>
  <si>
    <t>2024.06</t>
  </si>
  <si>
    <t>2024.07</t>
  </si>
  <si>
    <t>2024.08</t>
  </si>
  <si>
    <t>2024.09</t>
  </si>
  <si>
    <t>2024.10</t>
  </si>
  <si>
    <t>2024.11</t>
  </si>
  <si>
    <t>2024.12</t>
  </si>
  <si>
    <t>2025.01</t>
  </si>
  <si>
    <t>2025.02</t>
  </si>
  <si>
    <t>2025.03</t>
  </si>
  <si>
    <t>2025.04</t>
  </si>
  <si>
    <t>2025.05</t>
  </si>
  <si>
    <t>2025.06</t>
  </si>
  <si>
    <t>2025.07</t>
  </si>
  <si>
    <t>2025.08</t>
  </si>
  <si>
    <t>2025.09</t>
  </si>
  <si>
    <t>2025.10</t>
  </si>
  <si>
    <t>2025.11</t>
  </si>
  <si>
    <t>2025.12</t>
  </si>
  <si>
    <t>2026.01</t>
  </si>
  <si>
    <t>2026.02</t>
  </si>
  <si>
    <t>2026.03</t>
  </si>
  <si>
    <t>2026.04</t>
  </si>
  <si>
    <t>2026.05</t>
  </si>
  <si>
    <t>2026.06</t>
  </si>
  <si>
    <t>2026.07</t>
  </si>
  <si>
    <t>2026.08</t>
  </si>
  <si>
    <t>2026.09</t>
  </si>
  <si>
    <t>2026.10</t>
  </si>
  <si>
    <t>2026.11</t>
  </si>
  <si>
    <t>2026.12</t>
  </si>
  <si>
    <t>2027.01</t>
  </si>
  <si>
    <t>2027.02</t>
  </si>
  <si>
    <t>2027.03</t>
  </si>
  <si>
    <t>2027.04</t>
  </si>
  <si>
    <t>2027.05</t>
  </si>
  <si>
    <t>2027.06</t>
  </si>
  <si>
    <t>2027.07</t>
  </si>
  <si>
    <t>2027.08</t>
  </si>
  <si>
    <t>2027.09</t>
  </si>
  <si>
    <t>2027.10</t>
  </si>
  <si>
    <t>2027.11</t>
  </si>
  <si>
    <t>2027.12</t>
  </si>
  <si>
    <t>2028.01</t>
  </si>
  <si>
    <t>2028.02</t>
  </si>
  <si>
    <t>2028.03</t>
  </si>
  <si>
    <t>2028.04</t>
  </si>
  <si>
    <t>2028.05</t>
  </si>
  <si>
    <t>2028.06</t>
  </si>
  <si>
    <t>2028.07</t>
  </si>
  <si>
    <t>2028.08</t>
  </si>
  <si>
    <t>2028.09</t>
  </si>
  <si>
    <t>2028.10</t>
  </si>
  <si>
    <t>2028.11</t>
  </si>
  <si>
    <t>2028.12</t>
  </si>
  <si>
    <t>2029.01</t>
  </si>
  <si>
    <t>2029.02</t>
  </si>
  <si>
    <t>2029.03</t>
  </si>
  <si>
    <t>2029.04</t>
  </si>
  <si>
    <t>2029.05</t>
  </si>
  <si>
    <t>2029.06</t>
  </si>
  <si>
    <t>2029.07</t>
  </si>
  <si>
    <t>2029.08</t>
  </si>
  <si>
    <t>2029.09</t>
  </si>
  <si>
    <t>2029.10</t>
  </si>
  <si>
    <t>2029.11</t>
  </si>
  <si>
    <t>2029.12</t>
  </si>
  <si>
    <t>2030.01</t>
  </si>
  <si>
    <t>2030.02</t>
  </si>
  <si>
    <t>2030.03</t>
  </si>
  <si>
    <t>2030.04</t>
  </si>
  <si>
    <t>2030.05</t>
  </si>
  <si>
    <t>2030.06</t>
  </si>
  <si>
    <t>2030.07</t>
  </si>
  <si>
    <t>2030.08</t>
  </si>
  <si>
    <t>2030.09</t>
  </si>
  <si>
    <t>WIBOR 3 M</t>
  </si>
  <si>
    <t>wg stanu na dzień 2020-09-23</t>
  </si>
  <si>
    <t>Całkowity koszt pożyczki</t>
  </si>
  <si>
    <t>Marża %</t>
  </si>
  <si>
    <t xml:space="preserve">Kwota pożyczki </t>
  </si>
  <si>
    <t>Rata miesięczna</t>
  </si>
  <si>
    <t>Prowizja % max 1%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</si>
</sst>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;@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D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0" fillId="7" borderId="10" xfId="0" applyNumberFormat="1" applyFill="1" applyBorder="1" applyAlignment="1">
      <alignment/>
    </xf>
    <xf numFmtId="4" fontId="32" fillId="0" borderId="0" xfId="0" applyNumberFormat="1" applyFont="1" applyAlignment="1">
      <alignment/>
    </xf>
    <xf numFmtId="4" fontId="1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/>
    </xf>
    <xf numFmtId="0" fontId="32" fillId="0" borderId="11" xfId="0" applyFont="1" applyBorder="1" applyAlignment="1">
      <alignment wrapText="1"/>
    </xf>
    <xf numFmtId="4" fontId="32" fillId="33" borderId="11" xfId="0" applyNumberFormat="1" applyFont="1" applyFill="1" applyBorder="1" applyAlignment="1">
      <alignment/>
    </xf>
    <xf numFmtId="10" fontId="0" fillId="34" borderId="11" xfId="0" applyNumberFormat="1" applyFill="1" applyBorder="1" applyAlignment="1">
      <alignment/>
    </xf>
    <xf numFmtId="166" fontId="37" fillId="0" borderId="0" xfId="0" applyNumberFormat="1" applyFont="1" applyAlignment="1">
      <alignment wrapText="1"/>
    </xf>
    <xf numFmtId="4" fontId="0" fillId="0" borderId="10" xfId="0" applyNumberFormat="1" applyBorder="1" applyAlignment="1" applyProtection="1">
      <alignment/>
      <protection hidden="1"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2"/>
  <sheetViews>
    <sheetView tabSelected="1" zoomScalePageLayoutView="0" workbookViewId="0" topLeftCell="A37">
      <selection activeCell="D6" sqref="D6"/>
    </sheetView>
  </sheetViews>
  <sheetFormatPr defaultColWidth="9.00390625" defaultRowHeight="12.75"/>
  <cols>
    <col min="1" max="1" width="14.28125" style="0" customWidth="1"/>
    <col min="2" max="2" width="14.8515625" style="1" customWidth="1"/>
    <col min="3" max="3" width="24.421875" style="0" customWidth="1"/>
    <col min="4" max="4" width="15.140625" style="0" customWidth="1"/>
    <col min="5" max="5" width="16.28125" style="0" customWidth="1"/>
  </cols>
  <sheetData>
    <row r="1" spans="1:5" ht="40.5" customHeight="1">
      <c r="A1" s="2" t="s">
        <v>0</v>
      </c>
      <c r="E1" s="3"/>
    </row>
    <row r="2" spans="1:5" ht="27" customHeight="1">
      <c r="A2" s="2"/>
      <c r="E2" s="3"/>
    </row>
    <row r="3" spans="1:5" ht="22.5" customHeight="1">
      <c r="A3" s="2"/>
      <c r="B3" s="12" t="s">
        <v>129</v>
      </c>
      <c r="C3" s="12">
        <v>10000000</v>
      </c>
      <c r="E3" s="3"/>
    </row>
    <row r="4" spans="1:5" ht="40.5" customHeight="1">
      <c r="A4" s="2"/>
      <c r="B4" s="13" t="s">
        <v>125</v>
      </c>
      <c r="C4" s="14">
        <v>0.0022</v>
      </c>
      <c r="D4" s="18" t="s">
        <v>126</v>
      </c>
      <c r="E4" s="3"/>
    </row>
    <row r="5" spans="1:5" ht="40.5" customHeight="1">
      <c r="A5" s="2"/>
      <c r="B5" s="13" t="s">
        <v>128</v>
      </c>
      <c r="C5" s="17"/>
      <c r="D5" s="1"/>
      <c r="E5" s="3"/>
    </row>
    <row r="6" spans="1:5" ht="40.5" customHeight="1">
      <c r="A6" s="2"/>
      <c r="B6" s="13" t="s">
        <v>131</v>
      </c>
      <c r="C6" s="17"/>
      <c r="D6" s="1"/>
      <c r="E6" s="3"/>
    </row>
    <row r="7" spans="1:5" ht="40.5" customHeight="1">
      <c r="A7" s="2"/>
      <c r="B7" s="15" t="s">
        <v>127</v>
      </c>
      <c r="C7" s="16">
        <f>$D$130+($C$6*$C$3)</f>
        <v>0</v>
      </c>
      <c r="D7" s="11"/>
      <c r="E7" s="3"/>
    </row>
    <row r="8" spans="1:5" ht="40.5" customHeight="1">
      <c r="A8" s="2"/>
      <c r="E8" s="3"/>
    </row>
    <row r="9" spans="1:5" ht="12.75">
      <c r="A9" s="5" t="s">
        <v>1</v>
      </c>
      <c r="B9" s="6" t="s">
        <v>2</v>
      </c>
      <c r="C9" s="5" t="s">
        <v>3</v>
      </c>
      <c r="D9" s="5" t="s">
        <v>4</v>
      </c>
      <c r="E9" s="5" t="s">
        <v>130</v>
      </c>
    </row>
    <row r="10" spans="1:5" ht="12.75">
      <c r="A10" s="4" t="s">
        <v>5</v>
      </c>
      <c r="B10" s="7">
        <v>10000000</v>
      </c>
      <c r="C10" s="9">
        <v>0</v>
      </c>
      <c r="D10" s="19">
        <f>IF($C$5&gt;0,B10*(C4+C5)/365*11,0)</f>
        <v>0</v>
      </c>
      <c r="E10" s="8">
        <f aca="true" t="shared" si="0" ref="E10:E129">C10+D10</f>
        <v>0</v>
      </c>
    </row>
    <row r="11" spans="1:5" ht="12.75">
      <c r="A11" s="4" t="s">
        <v>6</v>
      </c>
      <c r="B11" s="7">
        <v>10000000</v>
      </c>
      <c r="C11" s="9">
        <v>0</v>
      </c>
      <c r="D11" s="19">
        <f>IF($C$5&gt;0,B10*($C$4+$C$5)/365*30,0)</f>
        <v>0</v>
      </c>
      <c r="E11" s="8">
        <f t="shared" si="0"/>
        <v>0</v>
      </c>
    </row>
    <row r="12" spans="1:5" ht="12.75">
      <c r="A12" s="4" t="s">
        <v>7</v>
      </c>
      <c r="B12" s="7">
        <v>10000000</v>
      </c>
      <c r="C12" s="9">
        <v>0</v>
      </c>
      <c r="D12" s="19">
        <f>IF($C$5&gt;0,B11*($C$4+$C$5)/365*31,0)</f>
        <v>0</v>
      </c>
      <c r="E12" s="8">
        <f t="shared" si="0"/>
        <v>0</v>
      </c>
    </row>
    <row r="13" spans="1:5" ht="12.75">
      <c r="A13" s="4" t="s">
        <v>8</v>
      </c>
      <c r="B13" s="7">
        <v>10000000</v>
      </c>
      <c r="C13" s="9">
        <v>0</v>
      </c>
      <c r="D13" s="19">
        <f>IF($C$5&gt;0,B12*($C$4+$C$5)/365*31,0)</f>
        <v>0</v>
      </c>
      <c r="E13" s="8">
        <f>C13+D13</f>
        <v>0</v>
      </c>
    </row>
    <row r="14" spans="1:5" ht="12.75">
      <c r="A14" s="4" t="s">
        <v>9</v>
      </c>
      <c r="B14" s="7">
        <v>10000000</v>
      </c>
      <c r="C14" s="9">
        <v>0</v>
      </c>
      <c r="D14" s="19">
        <f>IF($C$5&gt;0,B13*($C$4+$C$5)/365*28,0)</f>
        <v>0</v>
      </c>
      <c r="E14" s="8">
        <f t="shared" si="0"/>
        <v>0</v>
      </c>
    </row>
    <row r="15" spans="1:5" ht="12.75">
      <c r="A15" s="4" t="s">
        <v>10</v>
      </c>
      <c r="B15" s="7">
        <v>10000000</v>
      </c>
      <c r="C15" s="9">
        <v>0</v>
      </c>
      <c r="D15" s="19">
        <f>IF($C$5&gt;0,B14*($C$4+$C$5)/365*31,0)</f>
        <v>0</v>
      </c>
      <c r="E15" s="8">
        <f t="shared" si="0"/>
        <v>0</v>
      </c>
    </row>
    <row r="16" spans="1:5" ht="12.75">
      <c r="A16" s="4" t="s">
        <v>11</v>
      </c>
      <c r="B16" s="7">
        <v>10000000</v>
      </c>
      <c r="C16" s="9">
        <v>0</v>
      </c>
      <c r="D16" s="19">
        <f>IF($C$5&gt;0,B15*($C$4+$C$5)/365*30,0)</f>
        <v>0</v>
      </c>
      <c r="E16" s="8">
        <f t="shared" si="0"/>
        <v>0</v>
      </c>
    </row>
    <row r="17" spans="1:5" ht="12.75">
      <c r="A17" s="4" t="s">
        <v>12</v>
      </c>
      <c r="B17" s="7">
        <v>10000000</v>
      </c>
      <c r="C17" s="9">
        <v>0</v>
      </c>
      <c r="D17" s="19">
        <f>IF($C$5&gt;0,B16*($C$4+$C$5)/365*31,0)</f>
        <v>0</v>
      </c>
      <c r="E17" s="8">
        <f t="shared" si="0"/>
        <v>0</v>
      </c>
    </row>
    <row r="18" spans="1:5" ht="12.75">
      <c r="A18" s="4" t="s">
        <v>13</v>
      </c>
      <c r="B18" s="7">
        <f>B17-C18</f>
        <v>9910714.285714285</v>
      </c>
      <c r="C18" s="9">
        <v>89285.71428571429</v>
      </c>
      <c r="D18" s="19">
        <f>IF($C$5&gt;0,B17*($C$4+$C$5)/365*30,0)</f>
        <v>0</v>
      </c>
      <c r="E18" s="8">
        <f t="shared" si="0"/>
        <v>89285.71428571429</v>
      </c>
    </row>
    <row r="19" spans="1:5" ht="12.75">
      <c r="A19" s="4" t="s">
        <v>14</v>
      </c>
      <c r="B19" s="7">
        <f aca="true" t="shared" si="1" ref="B19:B129">B18-C19</f>
        <v>9821428.57142857</v>
      </c>
      <c r="C19" s="9">
        <v>89285.71428571429</v>
      </c>
      <c r="D19" s="19">
        <f>IF($C$5&gt;0,B18*($C$4+$C$5)/365*31,0)</f>
        <v>0</v>
      </c>
      <c r="E19" s="8">
        <f t="shared" si="0"/>
        <v>89285.71428571429</v>
      </c>
    </row>
    <row r="20" spans="1:5" ht="12.75">
      <c r="A20" s="4" t="s">
        <v>15</v>
      </c>
      <c r="B20" s="7">
        <f t="shared" si="1"/>
        <v>9732142.857142856</v>
      </c>
      <c r="C20" s="9">
        <v>89285.71428571429</v>
      </c>
      <c r="D20" s="19">
        <f>IF($C$5&gt;0,B19*($C$4+$C$5)/365*31,0)</f>
        <v>0</v>
      </c>
      <c r="E20" s="8">
        <f t="shared" si="0"/>
        <v>89285.71428571429</v>
      </c>
    </row>
    <row r="21" spans="1:5" ht="12.75">
      <c r="A21" s="4" t="s">
        <v>16</v>
      </c>
      <c r="B21" s="7">
        <f t="shared" si="1"/>
        <v>9642857.142857142</v>
      </c>
      <c r="C21" s="9">
        <v>89285.71428571429</v>
      </c>
      <c r="D21" s="19">
        <f>IF($C$5&gt;0,B20*($C$4+$C$5)/365*30,0)</f>
        <v>0</v>
      </c>
      <c r="E21" s="8">
        <f t="shared" si="0"/>
        <v>89285.71428571429</v>
      </c>
    </row>
    <row r="22" spans="1:5" ht="12.75">
      <c r="A22" s="4" t="s">
        <v>17</v>
      </c>
      <c r="B22" s="7">
        <f t="shared" si="1"/>
        <v>9553571.428571427</v>
      </c>
      <c r="C22" s="9">
        <v>89285.71428571429</v>
      </c>
      <c r="D22" s="19">
        <f>IF($C$5&gt;0,B21*($C$4+$C$5)/365*31,0)</f>
        <v>0</v>
      </c>
      <c r="E22" s="8">
        <f t="shared" si="0"/>
        <v>89285.71428571429</v>
      </c>
    </row>
    <row r="23" spans="1:5" ht="12.75">
      <c r="A23" s="4" t="s">
        <v>18</v>
      </c>
      <c r="B23" s="7">
        <f t="shared" si="1"/>
        <v>9464285.714285713</v>
      </c>
      <c r="C23" s="9">
        <v>89285.71428571429</v>
      </c>
      <c r="D23" s="19">
        <f>IF($C$5&gt;0,B22*($C$4+$C$5)/365*30,0)</f>
        <v>0</v>
      </c>
      <c r="E23" s="8">
        <f t="shared" si="0"/>
        <v>89285.71428571429</v>
      </c>
    </row>
    <row r="24" spans="1:5" ht="12.75">
      <c r="A24" s="4" t="s">
        <v>19</v>
      </c>
      <c r="B24" s="7">
        <f t="shared" si="1"/>
        <v>9374999.999999998</v>
      </c>
      <c r="C24" s="9">
        <v>89285.71428571429</v>
      </c>
      <c r="D24" s="19">
        <f>IF($C$5&gt;0,B23*($C$4+$C$5)/365*31,0)</f>
        <v>0</v>
      </c>
      <c r="E24" s="8">
        <f t="shared" si="0"/>
        <v>89285.71428571429</v>
      </c>
    </row>
    <row r="25" spans="1:5" ht="12.75">
      <c r="A25" s="4" t="s">
        <v>20</v>
      </c>
      <c r="B25" s="7">
        <f t="shared" si="1"/>
        <v>9285714.285714284</v>
      </c>
      <c r="C25" s="9">
        <v>89285.71428571429</v>
      </c>
      <c r="D25" s="19">
        <f>IF($C$5&gt;0,B24*($C$4+$C$5)/365*31,0)</f>
        <v>0</v>
      </c>
      <c r="E25" s="8">
        <f t="shared" si="0"/>
        <v>89285.71428571429</v>
      </c>
    </row>
    <row r="26" spans="1:5" ht="12.75">
      <c r="A26" s="4" t="s">
        <v>21</v>
      </c>
      <c r="B26" s="7">
        <f t="shared" si="1"/>
        <v>9196428.571428569</v>
      </c>
      <c r="C26" s="9">
        <v>89285.71428571429</v>
      </c>
      <c r="D26" s="19">
        <f>IF($C$5&gt;0,B25*($C$4+$C$5)/365*28,0)</f>
        <v>0</v>
      </c>
      <c r="E26" s="8">
        <f t="shared" si="0"/>
        <v>89285.71428571429</v>
      </c>
    </row>
    <row r="27" spans="1:5" ht="12.75">
      <c r="A27" s="4" t="s">
        <v>22</v>
      </c>
      <c r="B27" s="7">
        <f t="shared" si="1"/>
        <v>9107142.857142854</v>
      </c>
      <c r="C27" s="9">
        <v>89285.7142857143</v>
      </c>
      <c r="D27" s="19">
        <f>IF($C$5&gt;0,B26*($C$4+$C$5)/365*31,0)</f>
        <v>0</v>
      </c>
      <c r="E27" s="8">
        <f t="shared" si="0"/>
        <v>89285.7142857143</v>
      </c>
    </row>
    <row r="28" spans="1:5" ht="12.75">
      <c r="A28" s="4" t="s">
        <v>23</v>
      </c>
      <c r="B28" s="7">
        <f t="shared" si="1"/>
        <v>9017857.14285714</v>
      </c>
      <c r="C28" s="9">
        <v>89285.7142857143</v>
      </c>
      <c r="D28" s="19">
        <f>IF($C$5&gt;0,B27*($C$4+$C$5)/365*30,0)</f>
        <v>0</v>
      </c>
      <c r="E28" s="8">
        <f t="shared" si="0"/>
        <v>89285.7142857143</v>
      </c>
    </row>
    <row r="29" spans="1:5" ht="12.75">
      <c r="A29" s="4" t="s">
        <v>24</v>
      </c>
      <c r="B29" s="7">
        <f t="shared" si="1"/>
        <v>8928571.428571425</v>
      </c>
      <c r="C29" s="9">
        <v>89285.7142857143</v>
      </c>
      <c r="D29" s="19">
        <f>IF($C$5&gt;0,B28*($C$4+$C$5)/365*31,0)</f>
        <v>0</v>
      </c>
      <c r="E29" s="8">
        <f t="shared" si="0"/>
        <v>89285.7142857143</v>
      </c>
    </row>
    <row r="30" spans="1:5" ht="12.75">
      <c r="A30" s="4" t="s">
        <v>25</v>
      </c>
      <c r="B30" s="7">
        <f t="shared" si="1"/>
        <v>8839285.71428571</v>
      </c>
      <c r="C30" s="9">
        <v>89285.7142857143</v>
      </c>
      <c r="D30" s="19">
        <f>IF($C$5&gt;0,B29*($C$4+$C$5)/365*30,0)</f>
        <v>0</v>
      </c>
      <c r="E30" s="8">
        <f t="shared" si="0"/>
        <v>89285.7142857143</v>
      </c>
    </row>
    <row r="31" spans="1:5" ht="12.75">
      <c r="A31" s="4" t="s">
        <v>26</v>
      </c>
      <c r="B31" s="7">
        <f t="shared" si="1"/>
        <v>8749999.999999996</v>
      </c>
      <c r="C31" s="9">
        <v>89285.7142857143</v>
      </c>
      <c r="D31" s="19">
        <f>IF($C$5&gt;0,B30*($C$4+$C$5)/365*31,0)</f>
        <v>0</v>
      </c>
      <c r="E31" s="8">
        <f t="shared" si="0"/>
        <v>89285.7142857143</v>
      </c>
    </row>
    <row r="32" spans="1:5" ht="12.75">
      <c r="A32" s="4" t="s">
        <v>27</v>
      </c>
      <c r="B32" s="7">
        <f t="shared" si="1"/>
        <v>8660714.285714282</v>
      </c>
      <c r="C32" s="9">
        <v>89285.7142857143</v>
      </c>
      <c r="D32" s="19">
        <f>IF($C$5&gt;0,B31*($C$4+$C$5)/365*31,0)</f>
        <v>0</v>
      </c>
      <c r="E32" s="8">
        <f t="shared" si="0"/>
        <v>89285.7142857143</v>
      </c>
    </row>
    <row r="33" spans="1:5" ht="12.75">
      <c r="A33" s="4" t="s">
        <v>28</v>
      </c>
      <c r="B33" s="7">
        <f t="shared" si="1"/>
        <v>8571428.571428567</v>
      </c>
      <c r="C33" s="9">
        <v>89285.7142857143</v>
      </c>
      <c r="D33" s="19">
        <f>IF($C$5&gt;0,B32*($C$4+$C$5)/365*30,0)</f>
        <v>0</v>
      </c>
      <c r="E33" s="8">
        <f t="shared" si="0"/>
        <v>89285.7142857143</v>
      </c>
    </row>
    <row r="34" spans="1:5" ht="12.75">
      <c r="A34" s="4" t="s">
        <v>29</v>
      </c>
      <c r="B34" s="7">
        <f t="shared" si="1"/>
        <v>8482142.857142853</v>
      </c>
      <c r="C34" s="9">
        <v>89285.7142857143</v>
      </c>
      <c r="D34" s="19">
        <f>IF($C$5&gt;0,B33*($C$4+$C$5)/365*31,0)</f>
        <v>0</v>
      </c>
      <c r="E34" s="8">
        <f t="shared" si="0"/>
        <v>89285.7142857143</v>
      </c>
    </row>
    <row r="35" spans="1:5" ht="12.75">
      <c r="A35" s="4" t="s">
        <v>30</v>
      </c>
      <c r="B35" s="7">
        <f t="shared" si="1"/>
        <v>8392857.142857138</v>
      </c>
      <c r="C35" s="9">
        <v>89285.7142857143</v>
      </c>
      <c r="D35" s="19">
        <f>IF($C$5&gt;0,B34*($C$4+$C$5)/365*30,0)</f>
        <v>0</v>
      </c>
      <c r="E35" s="8">
        <f t="shared" si="0"/>
        <v>89285.7142857143</v>
      </c>
    </row>
    <row r="36" spans="1:5" ht="12.75">
      <c r="A36" s="4" t="s">
        <v>31</v>
      </c>
      <c r="B36" s="7">
        <f t="shared" si="1"/>
        <v>8303571.4285714235</v>
      </c>
      <c r="C36" s="9">
        <v>89285.7142857143</v>
      </c>
      <c r="D36" s="19">
        <f>IF($C$5&gt;0,B35*($C$4+$C$5)/365*31,0)</f>
        <v>0</v>
      </c>
      <c r="E36" s="8">
        <f t="shared" si="0"/>
        <v>89285.7142857143</v>
      </c>
    </row>
    <row r="37" spans="1:5" ht="12.75">
      <c r="A37" s="4" t="s">
        <v>32</v>
      </c>
      <c r="B37" s="7">
        <f t="shared" si="1"/>
        <v>8214285.714285709</v>
      </c>
      <c r="C37" s="9">
        <v>89285.7142857143</v>
      </c>
      <c r="D37" s="19">
        <f>IF($C$5&gt;0,B36*($C$4+$C$5)/365*31,0)</f>
        <v>0</v>
      </c>
      <c r="E37" s="8">
        <f t="shared" si="0"/>
        <v>89285.7142857143</v>
      </c>
    </row>
    <row r="38" spans="1:5" ht="12.75">
      <c r="A38" s="4" t="s">
        <v>33</v>
      </c>
      <c r="B38" s="7">
        <f t="shared" si="1"/>
        <v>8124999.999999994</v>
      </c>
      <c r="C38" s="9">
        <v>89285.7142857143</v>
      </c>
      <c r="D38" s="19">
        <f>IF($C$5&gt;0,B37*($C$4+$C$5)/365*28,0)</f>
        <v>0</v>
      </c>
      <c r="E38" s="8">
        <f t="shared" si="0"/>
        <v>89285.7142857143</v>
      </c>
    </row>
    <row r="39" spans="1:5" ht="12.75">
      <c r="A39" s="4" t="s">
        <v>34</v>
      </c>
      <c r="B39" s="7">
        <f t="shared" si="1"/>
        <v>8035714.28571428</v>
      </c>
      <c r="C39" s="9">
        <v>89285.7142857143</v>
      </c>
      <c r="D39" s="19">
        <f>IF($C$5&gt;0,B38*($C$4+$C$5)/365*31,0)</f>
        <v>0</v>
      </c>
      <c r="E39" s="8">
        <f t="shared" si="0"/>
        <v>89285.7142857143</v>
      </c>
    </row>
    <row r="40" spans="1:5" ht="12.75">
      <c r="A40" s="4" t="s">
        <v>35</v>
      </c>
      <c r="B40" s="7">
        <f t="shared" si="1"/>
        <v>7946428.571428565</v>
      </c>
      <c r="C40" s="9">
        <v>89285.7142857143</v>
      </c>
      <c r="D40" s="19">
        <f>IF($C$5&gt;0,B39*($C$4+$C$5)/365*30,0)</f>
        <v>0</v>
      </c>
      <c r="E40" s="8">
        <f t="shared" si="0"/>
        <v>89285.7142857143</v>
      </c>
    </row>
    <row r="41" spans="1:5" ht="12.75">
      <c r="A41" s="4" t="s">
        <v>36</v>
      </c>
      <c r="B41" s="7">
        <f t="shared" si="1"/>
        <v>7857142.857142851</v>
      </c>
      <c r="C41" s="9">
        <v>89285.7142857143</v>
      </c>
      <c r="D41" s="19">
        <f>IF($C$5&gt;0,B40*($C$4+$C$5)/365*31,0)</f>
        <v>0</v>
      </c>
      <c r="E41" s="8">
        <f t="shared" si="0"/>
        <v>89285.7142857143</v>
      </c>
    </row>
    <row r="42" spans="1:5" ht="12.75">
      <c r="A42" s="4" t="s">
        <v>37</v>
      </c>
      <c r="B42" s="7">
        <f t="shared" si="1"/>
        <v>7767857.142857136</v>
      </c>
      <c r="C42" s="9">
        <v>89285.7142857143</v>
      </c>
      <c r="D42" s="19">
        <f>IF($C$5&gt;0,B41*($C$4+$C$5)/365*30,0)</f>
        <v>0</v>
      </c>
      <c r="E42" s="8">
        <f t="shared" si="0"/>
        <v>89285.7142857143</v>
      </c>
    </row>
    <row r="43" spans="1:5" ht="12.75">
      <c r="A43" s="4" t="s">
        <v>38</v>
      </c>
      <c r="B43" s="7">
        <f t="shared" si="1"/>
        <v>7678571.428571422</v>
      </c>
      <c r="C43" s="9">
        <v>89285.7142857143</v>
      </c>
      <c r="D43" s="19">
        <f>IF($C$5&gt;0,B42*($C$4+$C$5)/365*31,0)</f>
        <v>0</v>
      </c>
      <c r="E43" s="8">
        <f t="shared" si="0"/>
        <v>89285.7142857143</v>
      </c>
    </row>
    <row r="44" spans="1:5" ht="12.75">
      <c r="A44" s="4" t="s">
        <v>39</v>
      </c>
      <c r="B44" s="7">
        <f t="shared" si="1"/>
        <v>7589285.714285707</v>
      </c>
      <c r="C44" s="9">
        <v>89285.7142857143</v>
      </c>
      <c r="D44" s="19">
        <f>IF($C$5&gt;0,B43*($C$4+$C$5)/365*31,0)</f>
        <v>0</v>
      </c>
      <c r="E44" s="8">
        <f t="shared" si="0"/>
        <v>89285.7142857143</v>
      </c>
    </row>
    <row r="45" spans="1:5" ht="12.75">
      <c r="A45" s="4" t="s">
        <v>40</v>
      </c>
      <c r="B45" s="7">
        <f t="shared" si="1"/>
        <v>7499999.999999993</v>
      </c>
      <c r="C45" s="9">
        <v>89285.7142857143</v>
      </c>
      <c r="D45" s="19">
        <f>IF($C$5&gt;0,B44*($C$4+$C$5)/365*30,0)</f>
        <v>0</v>
      </c>
      <c r="E45" s="8">
        <f t="shared" si="0"/>
        <v>89285.7142857143</v>
      </c>
    </row>
    <row r="46" spans="1:5" ht="12.75">
      <c r="A46" s="4" t="s">
        <v>41</v>
      </c>
      <c r="B46" s="7">
        <f t="shared" si="1"/>
        <v>7410714.285714278</v>
      </c>
      <c r="C46" s="9">
        <v>89285.7142857143</v>
      </c>
      <c r="D46" s="19">
        <f>IF($C$5&gt;0,B45*($C$4+$C$5)/365*31,0)</f>
        <v>0</v>
      </c>
      <c r="E46" s="8">
        <f t="shared" si="0"/>
        <v>89285.7142857143</v>
      </c>
    </row>
    <row r="47" spans="1:5" ht="12.75">
      <c r="A47" s="4" t="s">
        <v>42</v>
      </c>
      <c r="B47" s="7">
        <f t="shared" si="1"/>
        <v>7321428.571428563</v>
      </c>
      <c r="C47" s="9">
        <v>89285.7142857143</v>
      </c>
      <c r="D47" s="19">
        <f>IF($C$5&gt;0,B46*($C$4+$C$5)/365*30,0)</f>
        <v>0</v>
      </c>
      <c r="E47" s="8">
        <f t="shared" si="0"/>
        <v>89285.7142857143</v>
      </c>
    </row>
    <row r="48" spans="1:5" ht="12.75">
      <c r="A48" s="4" t="s">
        <v>43</v>
      </c>
      <c r="B48" s="7">
        <f t="shared" si="1"/>
        <v>7232142.857142849</v>
      </c>
      <c r="C48" s="9">
        <v>89285.7142857143</v>
      </c>
      <c r="D48" s="19">
        <f>IF($C$5&gt;0,B47*($C$4+$C$5)/365*31,0)</f>
        <v>0</v>
      </c>
      <c r="E48" s="8">
        <f t="shared" si="0"/>
        <v>89285.7142857143</v>
      </c>
    </row>
    <row r="49" spans="1:5" ht="12.75">
      <c r="A49" s="4" t="s">
        <v>44</v>
      </c>
      <c r="B49" s="7">
        <f t="shared" si="1"/>
        <v>7142857.142857134</v>
      </c>
      <c r="C49" s="9">
        <v>89285.7142857143</v>
      </c>
      <c r="D49" s="19">
        <f>IF($C$5&gt;0,B48*($C$4+$C$5)/365*31,0)</f>
        <v>0</v>
      </c>
      <c r="E49" s="8">
        <f t="shared" si="0"/>
        <v>89285.7142857143</v>
      </c>
    </row>
    <row r="50" spans="1:5" ht="12.75">
      <c r="A50" s="4" t="s">
        <v>45</v>
      </c>
      <c r="B50" s="7">
        <f t="shared" si="1"/>
        <v>7053571.42857142</v>
      </c>
      <c r="C50" s="9">
        <v>89285.7142857143</v>
      </c>
      <c r="D50" s="19">
        <f>IF($C$5&gt;0,B49*($C$4+$C$5)/365*29,0)</f>
        <v>0</v>
      </c>
      <c r="E50" s="8">
        <f t="shared" si="0"/>
        <v>89285.7142857143</v>
      </c>
    </row>
    <row r="51" spans="1:5" ht="12.75">
      <c r="A51" s="4" t="s">
        <v>46</v>
      </c>
      <c r="B51" s="7">
        <f t="shared" si="1"/>
        <v>6964285.714285705</v>
      </c>
      <c r="C51" s="9">
        <v>89285.7142857143</v>
      </c>
      <c r="D51" s="19">
        <f>IF($C$5&gt;0,B50*($C$4+$C$5)/365*31,0)</f>
        <v>0</v>
      </c>
      <c r="E51" s="8">
        <f t="shared" si="0"/>
        <v>89285.7142857143</v>
      </c>
    </row>
    <row r="52" spans="1:5" ht="12.75">
      <c r="A52" s="4" t="s">
        <v>47</v>
      </c>
      <c r="B52" s="7">
        <f t="shared" si="1"/>
        <v>6874999.999999991</v>
      </c>
      <c r="C52" s="9">
        <v>89285.7142857143</v>
      </c>
      <c r="D52" s="19">
        <f>IF($C$5&gt;0,B51*($C$4+$C$5)/365*30,0)</f>
        <v>0</v>
      </c>
      <c r="E52" s="8">
        <f t="shared" si="0"/>
        <v>89285.7142857143</v>
      </c>
    </row>
    <row r="53" spans="1:5" ht="12.75">
      <c r="A53" s="4" t="s">
        <v>48</v>
      </c>
      <c r="B53" s="7">
        <f t="shared" si="1"/>
        <v>6785714.285714276</v>
      </c>
      <c r="C53" s="9">
        <v>89285.7142857143</v>
      </c>
      <c r="D53" s="19">
        <f>IF($C$5&gt;0,B52*($C$4+$C$5)/365*31,0)</f>
        <v>0</v>
      </c>
      <c r="E53" s="8">
        <f t="shared" si="0"/>
        <v>89285.7142857143</v>
      </c>
    </row>
    <row r="54" spans="1:5" ht="12.75">
      <c r="A54" s="4" t="s">
        <v>49</v>
      </c>
      <c r="B54" s="7">
        <f t="shared" si="1"/>
        <v>6696428.571428562</v>
      </c>
      <c r="C54" s="9">
        <v>89285.7142857143</v>
      </c>
      <c r="D54" s="19">
        <f>IF($C$5&gt;0,B53*($C$4+$C$5)/365*30,0)</f>
        <v>0</v>
      </c>
      <c r="E54" s="8">
        <f t="shared" si="0"/>
        <v>89285.7142857143</v>
      </c>
    </row>
    <row r="55" spans="1:5" ht="12.75">
      <c r="A55" s="4" t="s">
        <v>50</v>
      </c>
      <c r="B55" s="7">
        <f t="shared" si="1"/>
        <v>6607142.857142847</v>
      </c>
      <c r="C55" s="9">
        <v>89285.7142857143</v>
      </c>
      <c r="D55" s="19">
        <f>IF($C$5&gt;0,B54*($C$4+$C$5)/365*31,0)</f>
        <v>0</v>
      </c>
      <c r="E55" s="8">
        <f t="shared" si="0"/>
        <v>89285.7142857143</v>
      </c>
    </row>
    <row r="56" spans="1:5" ht="12.75">
      <c r="A56" s="4" t="s">
        <v>51</v>
      </c>
      <c r="B56" s="7">
        <f t="shared" si="1"/>
        <v>6517857.1428571325</v>
      </c>
      <c r="C56" s="9">
        <v>89285.7142857143</v>
      </c>
      <c r="D56" s="19">
        <f>IF($C$5&gt;0,B55*($C$4+$C$5)/365*31,0)</f>
        <v>0</v>
      </c>
      <c r="E56" s="8">
        <f t="shared" si="0"/>
        <v>89285.7142857143</v>
      </c>
    </row>
    <row r="57" spans="1:5" ht="12.75">
      <c r="A57" s="4" t="s">
        <v>52</v>
      </c>
      <c r="B57" s="7">
        <f t="shared" si="1"/>
        <v>6428571.428571418</v>
      </c>
      <c r="C57" s="9">
        <v>89285.7142857143</v>
      </c>
      <c r="D57" s="19">
        <f>IF($C$5&gt;0,B56*($C$4+$C$5)/365*30,0)</f>
        <v>0</v>
      </c>
      <c r="E57" s="8">
        <f t="shared" si="0"/>
        <v>89285.7142857143</v>
      </c>
    </row>
    <row r="58" spans="1:5" ht="12.75">
      <c r="A58" s="4" t="s">
        <v>53</v>
      </c>
      <c r="B58" s="7">
        <f t="shared" si="1"/>
        <v>6339285.714285703</v>
      </c>
      <c r="C58" s="9">
        <v>89285.7142857143</v>
      </c>
      <c r="D58" s="19">
        <f>IF($C$5&gt;0,B57*($C$4+$C$5)/365*31,0)</f>
        <v>0</v>
      </c>
      <c r="E58" s="8">
        <f t="shared" si="0"/>
        <v>89285.7142857143</v>
      </c>
    </row>
    <row r="59" spans="1:5" ht="12.75">
      <c r="A59" s="4" t="s">
        <v>54</v>
      </c>
      <c r="B59" s="7">
        <f t="shared" si="1"/>
        <v>6249999.999999989</v>
      </c>
      <c r="C59" s="9">
        <v>89285.7142857143</v>
      </c>
      <c r="D59" s="19">
        <f>IF($C$5&gt;0,B58*($C$4+$C$5)/365*30,0)</f>
        <v>0</v>
      </c>
      <c r="E59" s="8">
        <f t="shared" si="0"/>
        <v>89285.7142857143</v>
      </c>
    </row>
    <row r="60" spans="1:5" ht="12.75">
      <c r="A60" s="4" t="s">
        <v>55</v>
      </c>
      <c r="B60" s="7">
        <f t="shared" si="1"/>
        <v>6160714.285714274</v>
      </c>
      <c r="C60" s="9">
        <v>89285.7142857143</v>
      </c>
      <c r="D60" s="19">
        <f>IF($C$5&gt;0,B59*($C$4+$C$5)/365*31,0)</f>
        <v>0</v>
      </c>
      <c r="E60" s="8">
        <f t="shared" si="0"/>
        <v>89285.7142857143</v>
      </c>
    </row>
    <row r="61" spans="1:5" ht="12.75">
      <c r="A61" s="4" t="s">
        <v>56</v>
      </c>
      <c r="B61" s="7">
        <f t="shared" si="1"/>
        <v>6071428.57142856</v>
      </c>
      <c r="C61" s="9">
        <v>89285.7142857143</v>
      </c>
      <c r="D61" s="19">
        <f>IF($C$5&gt;0,B60*($C$4+$C$5)/365*31,0)</f>
        <v>0</v>
      </c>
      <c r="E61" s="8">
        <f t="shared" si="0"/>
        <v>89285.7142857143</v>
      </c>
    </row>
    <row r="62" spans="1:5" ht="12.75">
      <c r="A62" s="4" t="s">
        <v>57</v>
      </c>
      <c r="B62" s="7">
        <f t="shared" si="1"/>
        <v>5982142.857142845</v>
      </c>
      <c r="C62" s="9">
        <v>89285.7142857143</v>
      </c>
      <c r="D62" s="19">
        <f>IF($C$5&gt;0,B61*($C$4+$C$5)/365*28,0)</f>
        <v>0</v>
      </c>
      <c r="E62" s="8">
        <f t="shared" si="0"/>
        <v>89285.7142857143</v>
      </c>
    </row>
    <row r="63" spans="1:5" ht="12.75">
      <c r="A63" s="4" t="s">
        <v>58</v>
      </c>
      <c r="B63" s="7">
        <f t="shared" si="1"/>
        <v>5892857.142857131</v>
      </c>
      <c r="C63" s="9">
        <v>89285.7142857143</v>
      </c>
      <c r="D63" s="19">
        <f>IF($C$5&gt;0,B62*($C$4+$C$5)/365*31,0)</f>
        <v>0</v>
      </c>
      <c r="E63" s="8">
        <f t="shared" si="0"/>
        <v>89285.7142857143</v>
      </c>
    </row>
    <row r="64" spans="1:5" ht="12.75">
      <c r="A64" s="4" t="s">
        <v>59</v>
      </c>
      <c r="B64" s="7">
        <f t="shared" si="1"/>
        <v>5803571.428571416</v>
      </c>
      <c r="C64" s="9">
        <v>89285.7142857143</v>
      </c>
      <c r="D64" s="19">
        <f>IF($C$5&gt;0,B63*($C$4+$C$5)/365*30,0)</f>
        <v>0</v>
      </c>
      <c r="E64" s="8">
        <f t="shared" si="0"/>
        <v>89285.7142857143</v>
      </c>
    </row>
    <row r="65" spans="1:5" ht="12.75">
      <c r="A65" s="4" t="s">
        <v>60</v>
      </c>
      <c r="B65" s="7">
        <f t="shared" si="1"/>
        <v>5714285.7142857015</v>
      </c>
      <c r="C65" s="9">
        <v>89285.7142857143</v>
      </c>
      <c r="D65" s="19">
        <f>IF($C$5&gt;0,B64*($C$4+$C$5)/365*31,0)</f>
        <v>0</v>
      </c>
      <c r="E65" s="8">
        <f t="shared" si="0"/>
        <v>89285.7142857143</v>
      </c>
    </row>
    <row r="66" spans="1:5" ht="12.75">
      <c r="A66" s="4" t="s">
        <v>61</v>
      </c>
      <c r="B66" s="7">
        <f t="shared" si="1"/>
        <v>5624999.999999987</v>
      </c>
      <c r="C66" s="9">
        <v>89285.7142857143</v>
      </c>
      <c r="D66" s="19">
        <f>IF($C$5&gt;0,B65*($C$4+$C$5)/365*30,0)</f>
        <v>0</v>
      </c>
      <c r="E66" s="8">
        <f t="shared" si="0"/>
        <v>89285.7142857143</v>
      </c>
    </row>
    <row r="67" spans="1:5" ht="12.75">
      <c r="A67" s="4" t="s">
        <v>62</v>
      </c>
      <c r="B67" s="7">
        <f t="shared" si="1"/>
        <v>5535714.285714272</v>
      </c>
      <c r="C67" s="9">
        <v>89285.7142857143</v>
      </c>
      <c r="D67" s="19">
        <f>IF($C$5&gt;0,B66*($C$4+$C$5)/365*31,0)</f>
        <v>0</v>
      </c>
      <c r="E67" s="8">
        <f t="shared" si="0"/>
        <v>89285.7142857143</v>
      </c>
    </row>
    <row r="68" spans="1:5" ht="12.75">
      <c r="A68" s="4" t="s">
        <v>63</v>
      </c>
      <c r="B68" s="7">
        <f t="shared" si="1"/>
        <v>5446428.571428558</v>
      </c>
      <c r="C68" s="9">
        <v>89285.7142857143</v>
      </c>
      <c r="D68" s="19">
        <f>IF($C$5&gt;0,B67*($C$4+$C$5)/365*31,0)</f>
        <v>0</v>
      </c>
      <c r="E68" s="8">
        <f t="shared" si="0"/>
        <v>89285.7142857143</v>
      </c>
    </row>
    <row r="69" spans="1:5" ht="12.75">
      <c r="A69" s="4" t="s">
        <v>64</v>
      </c>
      <c r="B69" s="7">
        <f t="shared" si="1"/>
        <v>5357142.857142843</v>
      </c>
      <c r="C69" s="9">
        <v>89285.7142857143</v>
      </c>
      <c r="D69" s="19">
        <f>IF($C$5&gt;0,B68*($C$4+$C$5)/365*30,0)</f>
        <v>0</v>
      </c>
      <c r="E69" s="8">
        <f t="shared" si="0"/>
        <v>89285.7142857143</v>
      </c>
    </row>
    <row r="70" spans="1:5" ht="12.75">
      <c r="A70" s="4" t="s">
        <v>65</v>
      </c>
      <c r="B70" s="7">
        <f t="shared" si="1"/>
        <v>5267857.142857129</v>
      </c>
      <c r="C70" s="9">
        <v>89285.7142857143</v>
      </c>
      <c r="D70" s="19">
        <f>IF($C$5&gt;0,B69*($C$4+$C$5)/365*31,0)</f>
        <v>0</v>
      </c>
      <c r="E70" s="8">
        <f t="shared" si="0"/>
        <v>89285.7142857143</v>
      </c>
    </row>
    <row r="71" spans="1:5" ht="12.75">
      <c r="A71" s="4" t="s">
        <v>66</v>
      </c>
      <c r="B71" s="7">
        <f t="shared" si="1"/>
        <v>5178571.428571414</v>
      </c>
      <c r="C71" s="9">
        <v>89285.7142857143</v>
      </c>
      <c r="D71" s="19">
        <f>IF($C$5&gt;0,B70*($C$4+$C$5)/365*30,0)</f>
        <v>0</v>
      </c>
      <c r="E71" s="8">
        <f t="shared" si="0"/>
        <v>89285.7142857143</v>
      </c>
    </row>
    <row r="72" spans="1:5" ht="12.75">
      <c r="A72" s="4" t="s">
        <v>67</v>
      </c>
      <c r="B72" s="7">
        <f t="shared" si="1"/>
        <v>5089285.7142857</v>
      </c>
      <c r="C72" s="9">
        <v>89285.7142857143</v>
      </c>
      <c r="D72" s="19">
        <f>IF($C$5&gt;0,B71*($C$4+$C$5)/365*31,0)</f>
        <v>0</v>
      </c>
      <c r="E72" s="8">
        <f t="shared" si="0"/>
        <v>89285.7142857143</v>
      </c>
    </row>
    <row r="73" spans="1:5" ht="12.75">
      <c r="A73" s="4" t="s">
        <v>68</v>
      </c>
      <c r="B73" s="7">
        <f t="shared" si="1"/>
        <v>4999999.999999985</v>
      </c>
      <c r="C73" s="9">
        <v>89285.7142857143</v>
      </c>
      <c r="D73" s="19">
        <f>IF($C$5&gt;0,B72*($C$4+$C$5)/365*31,0)</f>
        <v>0</v>
      </c>
      <c r="E73" s="8">
        <f t="shared" si="0"/>
        <v>89285.7142857143</v>
      </c>
    </row>
    <row r="74" spans="1:5" ht="12.75">
      <c r="A74" s="4" t="s">
        <v>69</v>
      </c>
      <c r="B74" s="7">
        <f t="shared" si="1"/>
        <v>4910714.285714271</v>
      </c>
      <c r="C74" s="9">
        <v>89285.7142857143</v>
      </c>
      <c r="D74" s="19">
        <f>IF($C$5&gt;0,B73*($C$4+$C$5)/365*28,0)</f>
        <v>0</v>
      </c>
      <c r="E74" s="8">
        <f t="shared" si="0"/>
        <v>89285.7142857143</v>
      </c>
    </row>
    <row r="75" spans="1:5" ht="12.75">
      <c r="A75" s="4" t="s">
        <v>70</v>
      </c>
      <c r="B75" s="7">
        <f t="shared" si="1"/>
        <v>4821428.571428556</v>
      </c>
      <c r="C75" s="9">
        <v>89285.7142857143</v>
      </c>
      <c r="D75" s="19">
        <f>IF($C$5&gt;0,B74*($C$4+$C$5)/365*31,0)</f>
        <v>0</v>
      </c>
      <c r="E75" s="8">
        <f t="shared" si="0"/>
        <v>89285.7142857143</v>
      </c>
    </row>
    <row r="76" spans="1:5" ht="12.75">
      <c r="A76" s="4" t="s">
        <v>71</v>
      </c>
      <c r="B76" s="7">
        <f t="shared" si="1"/>
        <v>4732142.857142841</v>
      </c>
      <c r="C76" s="9">
        <v>89285.7142857143</v>
      </c>
      <c r="D76" s="19">
        <f>IF($C$5&gt;0,B75*($C$4+$C$5)/365*30,0)</f>
        <v>0</v>
      </c>
      <c r="E76" s="8">
        <f t="shared" si="0"/>
        <v>89285.7142857143</v>
      </c>
    </row>
    <row r="77" spans="1:5" ht="12.75">
      <c r="A77" s="4" t="s">
        <v>72</v>
      </c>
      <c r="B77" s="7">
        <f t="shared" si="1"/>
        <v>4642857.142857127</v>
      </c>
      <c r="C77" s="9">
        <v>89285.7142857143</v>
      </c>
      <c r="D77" s="19">
        <f>IF($C$5&gt;0,B76*($C$4+$C$5)/365*31,0)</f>
        <v>0</v>
      </c>
      <c r="E77" s="8">
        <f t="shared" si="0"/>
        <v>89285.7142857143</v>
      </c>
    </row>
    <row r="78" spans="1:5" ht="12.75">
      <c r="A78" s="4" t="s">
        <v>73</v>
      </c>
      <c r="B78" s="7">
        <f t="shared" si="1"/>
        <v>4553571.428571412</v>
      </c>
      <c r="C78" s="9">
        <v>89285.7142857143</v>
      </c>
      <c r="D78" s="19">
        <f>IF($C$5&gt;0,B77*($C$4+$C$5)/365*30,0)</f>
        <v>0</v>
      </c>
      <c r="E78" s="8">
        <f t="shared" si="0"/>
        <v>89285.7142857143</v>
      </c>
    </row>
    <row r="79" spans="1:5" ht="12.75">
      <c r="A79" s="4" t="s">
        <v>74</v>
      </c>
      <c r="B79" s="7">
        <f t="shared" si="1"/>
        <v>4464285.714285698</v>
      </c>
      <c r="C79" s="9">
        <v>89285.7142857143</v>
      </c>
      <c r="D79" s="19">
        <f>IF($C$5&gt;0,B78*($C$4+$C$5)/365*31,0)</f>
        <v>0</v>
      </c>
      <c r="E79" s="8">
        <f t="shared" si="0"/>
        <v>89285.7142857143</v>
      </c>
    </row>
    <row r="80" spans="1:5" ht="12.75">
      <c r="A80" s="4" t="s">
        <v>75</v>
      </c>
      <c r="B80" s="7">
        <f t="shared" si="1"/>
        <v>4374999.999999983</v>
      </c>
      <c r="C80" s="9">
        <v>89285.7142857143</v>
      </c>
      <c r="D80" s="19">
        <f>IF($C$5&gt;0,B79*($C$4+$C$5)/365*31,0)</f>
        <v>0</v>
      </c>
      <c r="E80" s="8">
        <f t="shared" si="0"/>
        <v>89285.7142857143</v>
      </c>
    </row>
    <row r="81" spans="1:5" ht="12.75">
      <c r="A81" s="4" t="s">
        <v>76</v>
      </c>
      <c r="B81" s="7">
        <f t="shared" si="1"/>
        <v>4285714.285714269</v>
      </c>
      <c r="C81" s="9">
        <v>89285.7142857143</v>
      </c>
      <c r="D81" s="19">
        <f>IF($C$5&gt;0,B80*($C$4+$C$5)/365*30,0)</f>
        <v>0</v>
      </c>
      <c r="E81" s="8">
        <f t="shared" si="0"/>
        <v>89285.7142857143</v>
      </c>
    </row>
    <row r="82" spans="1:5" ht="12.75">
      <c r="A82" s="4" t="s">
        <v>77</v>
      </c>
      <c r="B82" s="7">
        <f t="shared" si="1"/>
        <v>4196428.571428554</v>
      </c>
      <c r="C82" s="9">
        <v>89285.7142857143</v>
      </c>
      <c r="D82" s="19">
        <f>IF($C$5&gt;0,B81*($C$4+$C$5)/365*31,0)</f>
        <v>0</v>
      </c>
      <c r="E82" s="8">
        <f t="shared" si="0"/>
        <v>89285.7142857143</v>
      </c>
    </row>
    <row r="83" spans="1:5" ht="12.75">
      <c r="A83" s="4" t="s">
        <v>78</v>
      </c>
      <c r="B83" s="7">
        <f t="shared" si="1"/>
        <v>4107142.85714284</v>
      </c>
      <c r="C83" s="9">
        <v>89285.7142857143</v>
      </c>
      <c r="D83" s="19">
        <f>IF($C$5&gt;0,B82*($C$4+$C$5)/365*30,0)</f>
        <v>0</v>
      </c>
      <c r="E83" s="8">
        <f t="shared" si="0"/>
        <v>89285.7142857143</v>
      </c>
    </row>
    <row r="84" spans="1:5" ht="12.75">
      <c r="A84" s="4" t="s">
        <v>79</v>
      </c>
      <c r="B84" s="7">
        <f t="shared" si="1"/>
        <v>4017857.142857126</v>
      </c>
      <c r="C84" s="9">
        <v>89285.7142857143</v>
      </c>
      <c r="D84" s="19">
        <f>IF($C$5&gt;0,B83*($C$4+$C$5)/365*31,0)</f>
        <v>0</v>
      </c>
      <c r="E84" s="8">
        <f t="shared" si="0"/>
        <v>89285.7142857143</v>
      </c>
    </row>
    <row r="85" spans="1:5" ht="12.75">
      <c r="A85" s="4" t="s">
        <v>80</v>
      </c>
      <c r="B85" s="7">
        <f t="shared" si="1"/>
        <v>3928571.428571412</v>
      </c>
      <c r="C85" s="9">
        <v>89285.7142857143</v>
      </c>
      <c r="D85" s="19">
        <f>IF($C$5&gt;0,B84*($C$4+$C$5)/365*31,0)</f>
        <v>0</v>
      </c>
      <c r="E85" s="8">
        <f t="shared" si="0"/>
        <v>89285.7142857143</v>
      </c>
    </row>
    <row r="86" spans="1:5" ht="12.75">
      <c r="A86" s="4" t="s">
        <v>81</v>
      </c>
      <c r="B86" s="7">
        <f t="shared" si="1"/>
        <v>3839285.714285698</v>
      </c>
      <c r="C86" s="9">
        <v>89285.7142857143</v>
      </c>
      <c r="D86" s="19">
        <f>IF($C$5&gt;0,B85*($C$4+$C$5)/365*28,0)</f>
        <v>0</v>
      </c>
      <c r="E86" s="8">
        <f t="shared" si="0"/>
        <v>89285.7142857143</v>
      </c>
    </row>
    <row r="87" spans="1:5" ht="12.75">
      <c r="A87" s="4" t="s">
        <v>82</v>
      </c>
      <c r="B87" s="7">
        <f t="shared" si="1"/>
        <v>3749999.9999999837</v>
      </c>
      <c r="C87" s="9">
        <v>89285.7142857143</v>
      </c>
      <c r="D87" s="19">
        <f>IF($C$5&gt;0,B86*($C$4+$C$5)/365*31,0)</f>
        <v>0</v>
      </c>
      <c r="E87" s="8">
        <f t="shared" si="0"/>
        <v>89285.7142857143</v>
      </c>
    </row>
    <row r="88" spans="1:5" ht="12.75">
      <c r="A88" s="4" t="s">
        <v>83</v>
      </c>
      <c r="B88" s="7">
        <f t="shared" si="1"/>
        <v>3660714.2857142696</v>
      </c>
      <c r="C88" s="9">
        <v>89285.7142857143</v>
      </c>
      <c r="D88" s="19">
        <f>IF($C$5&gt;0,B87*($C$4+$C$5)/365*30,0)</f>
        <v>0</v>
      </c>
      <c r="E88" s="8">
        <f t="shared" si="0"/>
        <v>89285.7142857143</v>
      </c>
    </row>
    <row r="89" spans="1:5" ht="12.75">
      <c r="A89" s="4" t="s">
        <v>84</v>
      </c>
      <c r="B89" s="7">
        <f t="shared" si="1"/>
        <v>3571428.5714285555</v>
      </c>
      <c r="C89" s="9">
        <v>89285.7142857143</v>
      </c>
      <c r="D89" s="19">
        <f>IF($C$5&gt;0,B88*($C$4+$C$5)/365*31,0)</f>
        <v>0</v>
      </c>
      <c r="E89" s="8">
        <f t="shared" si="0"/>
        <v>89285.7142857143</v>
      </c>
    </row>
    <row r="90" spans="1:5" ht="12.75">
      <c r="A90" s="4" t="s">
        <v>85</v>
      </c>
      <c r="B90" s="7">
        <f t="shared" si="1"/>
        <v>3482142.8571428414</v>
      </c>
      <c r="C90" s="9">
        <v>89285.7142857143</v>
      </c>
      <c r="D90" s="19">
        <f>IF($C$5&gt;0,B89*($C$4+$C$5)/365*30,0)</f>
        <v>0</v>
      </c>
      <c r="E90" s="8">
        <f t="shared" si="0"/>
        <v>89285.7142857143</v>
      </c>
    </row>
    <row r="91" spans="1:5" ht="12.75">
      <c r="A91" s="4" t="s">
        <v>86</v>
      </c>
      <c r="B91" s="7">
        <f t="shared" si="1"/>
        <v>3392857.1428571274</v>
      </c>
      <c r="C91" s="9">
        <v>89285.7142857143</v>
      </c>
      <c r="D91" s="19">
        <f>IF($C$5&gt;0,B90*($C$4+$C$5)/365*31,0)</f>
        <v>0</v>
      </c>
      <c r="E91" s="8">
        <f t="shared" si="0"/>
        <v>89285.7142857143</v>
      </c>
    </row>
    <row r="92" spans="1:5" ht="12.75">
      <c r="A92" s="4" t="s">
        <v>87</v>
      </c>
      <c r="B92" s="7">
        <f t="shared" si="1"/>
        <v>3303571.4285714133</v>
      </c>
      <c r="C92" s="9">
        <v>89285.7142857143</v>
      </c>
      <c r="D92" s="19">
        <f>IF($C$5&gt;0,B91*($C$4+$C$5)/365*31,0)</f>
        <v>0</v>
      </c>
      <c r="E92" s="8">
        <f t="shared" si="0"/>
        <v>89285.7142857143</v>
      </c>
    </row>
    <row r="93" spans="1:5" ht="12.75">
      <c r="A93" s="4" t="s">
        <v>88</v>
      </c>
      <c r="B93" s="7">
        <f t="shared" si="1"/>
        <v>3214285.714285699</v>
      </c>
      <c r="C93" s="9">
        <v>89285.7142857143</v>
      </c>
      <c r="D93" s="19">
        <f>IF($C$5&gt;0,B92*($C$4+$C$5)/365*30,0)</f>
        <v>0</v>
      </c>
      <c r="E93" s="8">
        <f t="shared" si="0"/>
        <v>89285.7142857143</v>
      </c>
    </row>
    <row r="94" spans="1:5" ht="12.75">
      <c r="A94" s="4" t="s">
        <v>89</v>
      </c>
      <c r="B94" s="7">
        <f t="shared" si="1"/>
        <v>3124999.999999985</v>
      </c>
      <c r="C94" s="9">
        <v>89285.7142857143</v>
      </c>
      <c r="D94" s="19">
        <f>IF($C$5&gt;0,B93*($C$4+$C$5)/365*31,0)</f>
        <v>0</v>
      </c>
      <c r="E94" s="8">
        <f t="shared" si="0"/>
        <v>89285.7142857143</v>
      </c>
    </row>
    <row r="95" spans="1:5" ht="12.75">
      <c r="A95" s="4" t="s">
        <v>90</v>
      </c>
      <c r="B95" s="7">
        <f t="shared" si="1"/>
        <v>3035714.285714271</v>
      </c>
      <c r="C95" s="9">
        <v>89285.7142857143</v>
      </c>
      <c r="D95" s="19">
        <f>IF($C$5&gt;0,B94*($C$4+$C$5)/365*30,0)</f>
        <v>0</v>
      </c>
      <c r="E95" s="8">
        <f t="shared" si="0"/>
        <v>89285.7142857143</v>
      </c>
    </row>
    <row r="96" spans="1:5" ht="12.75">
      <c r="A96" s="4" t="s">
        <v>91</v>
      </c>
      <c r="B96" s="7">
        <f t="shared" si="1"/>
        <v>2946428.571428557</v>
      </c>
      <c r="C96" s="9">
        <v>89285.7142857143</v>
      </c>
      <c r="D96" s="19">
        <f>IF($C$5&gt;0,B95*($C$4+$C$5)/365*31,0)</f>
        <v>0</v>
      </c>
      <c r="E96" s="8">
        <f t="shared" si="0"/>
        <v>89285.7142857143</v>
      </c>
    </row>
    <row r="97" spans="1:5" ht="12.75">
      <c r="A97" s="4" t="s">
        <v>92</v>
      </c>
      <c r="B97" s="7">
        <f t="shared" si="1"/>
        <v>2857142.857142843</v>
      </c>
      <c r="C97" s="9">
        <v>89285.7142857143</v>
      </c>
      <c r="D97" s="19">
        <f>IF($C$5&gt;0,B96*($C$4+$C$5)/365*31,0)</f>
        <v>0</v>
      </c>
      <c r="E97" s="8">
        <f t="shared" si="0"/>
        <v>89285.7142857143</v>
      </c>
    </row>
    <row r="98" spans="1:5" ht="12.75">
      <c r="A98" s="4" t="s">
        <v>93</v>
      </c>
      <c r="B98" s="7">
        <f t="shared" si="1"/>
        <v>2767857.1428571288</v>
      </c>
      <c r="C98" s="9">
        <v>89285.7142857143</v>
      </c>
      <c r="D98" s="19">
        <f>IF($C$5&gt;0,B97*($C$4+$C$5)/365*29,0)</f>
        <v>0</v>
      </c>
      <c r="E98" s="8">
        <f t="shared" si="0"/>
        <v>89285.7142857143</v>
      </c>
    </row>
    <row r="99" spans="1:5" ht="12.75">
      <c r="A99" s="4" t="s">
        <v>94</v>
      </c>
      <c r="B99" s="7">
        <f t="shared" si="1"/>
        <v>2678571.4285714147</v>
      </c>
      <c r="C99" s="9">
        <v>89285.7142857143</v>
      </c>
      <c r="D99" s="19">
        <f>IF($C$5&gt;0,B98*($C$4+$C$5)/365*31,0)</f>
        <v>0</v>
      </c>
      <c r="E99" s="8">
        <f t="shared" si="0"/>
        <v>89285.7142857143</v>
      </c>
    </row>
    <row r="100" spans="1:5" ht="12.75">
      <c r="A100" s="4" t="s">
        <v>95</v>
      </c>
      <c r="B100" s="7">
        <f t="shared" si="1"/>
        <v>2589285.7142857006</v>
      </c>
      <c r="C100" s="9">
        <v>89285.7142857143</v>
      </c>
      <c r="D100" s="19">
        <f>IF($C$5&gt;0,B99*($C$4+$C$5)/365*30,0)</f>
        <v>0</v>
      </c>
      <c r="E100" s="8">
        <f t="shared" si="0"/>
        <v>89285.7142857143</v>
      </c>
    </row>
    <row r="101" spans="1:5" ht="12.75">
      <c r="A101" s="4" t="s">
        <v>96</v>
      </c>
      <c r="B101" s="7">
        <f t="shared" si="1"/>
        <v>2499999.9999999865</v>
      </c>
      <c r="C101" s="9">
        <v>89285.7142857143</v>
      </c>
      <c r="D101" s="19">
        <f>IF($C$5&gt;0,B100*($C$4+$C$5)/365*31,0)</f>
        <v>0</v>
      </c>
      <c r="E101" s="8">
        <f t="shared" si="0"/>
        <v>89285.7142857143</v>
      </c>
    </row>
    <row r="102" spans="1:5" ht="12.75">
      <c r="A102" s="4" t="s">
        <v>97</v>
      </c>
      <c r="B102" s="7">
        <f t="shared" si="1"/>
        <v>2410714.2857142724</v>
      </c>
      <c r="C102" s="9">
        <v>89285.7142857143</v>
      </c>
      <c r="D102" s="19">
        <f>IF($C$5&gt;0,B101*($C$4+$C$5)/365*30,0)</f>
        <v>0</v>
      </c>
      <c r="E102" s="8">
        <f t="shared" si="0"/>
        <v>89285.7142857143</v>
      </c>
    </row>
    <row r="103" spans="1:5" ht="12.75">
      <c r="A103" s="4" t="s">
        <v>98</v>
      </c>
      <c r="B103" s="7">
        <f t="shared" si="1"/>
        <v>2321428.5714285583</v>
      </c>
      <c r="C103" s="9">
        <v>89285.7142857143</v>
      </c>
      <c r="D103" s="19">
        <f>IF($C$5&gt;0,B102*($C$4+$C$5)/365*31,0)</f>
        <v>0</v>
      </c>
      <c r="E103" s="8">
        <f t="shared" si="0"/>
        <v>89285.7142857143</v>
      </c>
    </row>
    <row r="104" spans="1:5" ht="12.75">
      <c r="A104" s="4" t="s">
        <v>99</v>
      </c>
      <c r="B104" s="7">
        <f t="shared" si="1"/>
        <v>2232142.8571428442</v>
      </c>
      <c r="C104" s="9">
        <v>89285.7142857143</v>
      </c>
      <c r="D104" s="19">
        <f>IF($C$5&gt;0,B103*($C$4+$C$5)/365*31,0)</f>
        <v>0</v>
      </c>
      <c r="E104" s="8">
        <f t="shared" si="0"/>
        <v>89285.7142857143</v>
      </c>
    </row>
    <row r="105" spans="1:5" ht="12.75">
      <c r="A105" s="4" t="s">
        <v>100</v>
      </c>
      <c r="B105" s="7">
        <f t="shared" si="1"/>
        <v>2142857.14285713</v>
      </c>
      <c r="C105" s="9">
        <v>89285.7142857143</v>
      </c>
      <c r="D105" s="19">
        <f>IF($C$5&gt;0,B104*($C$4+$C$5)/365*30,0)</f>
        <v>0</v>
      </c>
      <c r="E105" s="8">
        <f t="shared" si="0"/>
        <v>89285.7142857143</v>
      </c>
    </row>
    <row r="106" spans="1:5" ht="12.75">
      <c r="A106" s="4" t="s">
        <v>101</v>
      </c>
      <c r="B106" s="7">
        <f t="shared" si="1"/>
        <v>2053571.4285714158</v>
      </c>
      <c r="C106" s="9">
        <v>89285.7142857143</v>
      </c>
      <c r="D106" s="19">
        <f>IF($C$5&gt;0,B105*($C$4+$C$5)/365*31,0)</f>
        <v>0</v>
      </c>
      <c r="E106" s="8">
        <f t="shared" si="0"/>
        <v>89285.7142857143</v>
      </c>
    </row>
    <row r="107" spans="1:5" ht="12.75">
      <c r="A107" s="4" t="s">
        <v>102</v>
      </c>
      <c r="B107" s="7">
        <f t="shared" si="1"/>
        <v>1964285.7142857015</v>
      </c>
      <c r="C107" s="9">
        <v>89285.7142857143</v>
      </c>
      <c r="D107" s="19">
        <f>IF($C$5&gt;0,B106*($C$4+$C$5)/365*30,0)</f>
        <v>0</v>
      </c>
      <c r="E107" s="8">
        <f t="shared" si="0"/>
        <v>89285.7142857143</v>
      </c>
    </row>
    <row r="108" spans="1:5" ht="12.75">
      <c r="A108" s="4" t="s">
        <v>103</v>
      </c>
      <c r="B108" s="7">
        <f t="shared" si="1"/>
        <v>1874999.9999999872</v>
      </c>
      <c r="C108" s="9">
        <v>89285.7142857143</v>
      </c>
      <c r="D108" s="19">
        <f>IF($C$5&gt;0,B107*($C$4+$C$5)/365*31,0)</f>
        <v>0</v>
      </c>
      <c r="E108" s="8">
        <f t="shared" si="0"/>
        <v>89285.7142857143</v>
      </c>
    </row>
    <row r="109" spans="1:5" ht="12.75">
      <c r="A109" s="4" t="s">
        <v>104</v>
      </c>
      <c r="B109" s="7">
        <f t="shared" si="1"/>
        <v>1785714.2857142729</v>
      </c>
      <c r="C109" s="9">
        <v>89285.7142857143</v>
      </c>
      <c r="D109" s="19">
        <f>IF($C$5&gt;0,B108*($C$4+$C$5)/365*31,0)</f>
        <v>0</v>
      </c>
      <c r="E109" s="8">
        <f t="shared" si="0"/>
        <v>89285.7142857143</v>
      </c>
    </row>
    <row r="110" spans="1:5" ht="12.75">
      <c r="A110" s="4" t="s">
        <v>105</v>
      </c>
      <c r="B110" s="7">
        <f t="shared" si="1"/>
        <v>1696428.5714285586</v>
      </c>
      <c r="C110" s="9">
        <v>89285.7142857143</v>
      </c>
      <c r="D110" s="19">
        <f>IF($C$5&gt;0,B109*($C$4+$C$5)/365*28,0)</f>
        <v>0</v>
      </c>
      <c r="E110" s="8">
        <f t="shared" si="0"/>
        <v>89285.7142857143</v>
      </c>
    </row>
    <row r="111" spans="1:5" ht="12.75">
      <c r="A111" s="4" t="s">
        <v>106</v>
      </c>
      <c r="B111" s="7">
        <f t="shared" si="1"/>
        <v>1607142.8571428442</v>
      </c>
      <c r="C111" s="9">
        <v>89285.7142857143</v>
      </c>
      <c r="D111" s="19">
        <f>IF($C$5&gt;0,B110*($C$4+$C$5)/365*31,0)</f>
        <v>0</v>
      </c>
      <c r="E111" s="8">
        <f t="shared" si="0"/>
        <v>89285.7142857143</v>
      </c>
    </row>
    <row r="112" spans="1:5" ht="12.75">
      <c r="A112" s="4" t="s">
        <v>107</v>
      </c>
      <c r="B112" s="7">
        <f t="shared" si="1"/>
        <v>1517857.14285713</v>
      </c>
      <c r="C112" s="9">
        <v>89285.7142857143</v>
      </c>
      <c r="D112" s="19">
        <f>IF($C$5&gt;0,B111*($C$4+$C$5)/365*30,0)</f>
        <v>0</v>
      </c>
      <c r="E112" s="8">
        <f t="shared" si="0"/>
        <v>89285.7142857143</v>
      </c>
    </row>
    <row r="113" spans="1:5" ht="12.75">
      <c r="A113" s="4" t="s">
        <v>108</v>
      </c>
      <c r="B113" s="7">
        <f t="shared" si="1"/>
        <v>1428571.4285714156</v>
      </c>
      <c r="C113" s="9">
        <v>89285.7142857143</v>
      </c>
      <c r="D113" s="19">
        <f>IF($C$5&gt;0,B112*($C$4+$C$5)/365*31,0)</f>
        <v>0</v>
      </c>
      <c r="E113" s="8">
        <f t="shared" si="0"/>
        <v>89285.7142857143</v>
      </c>
    </row>
    <row r="114" spans="1:5" ht="12.75">
      <c r="A114" s="4" t="s">
        <v>109</v>
      </c>
      <c r="B114" s="7">
        <f t="shared" si="1"/>
        <v>1339285.7142857013</v>
      </c>
      <c r="C114" s="9">
        <v>89285.7142857143</v>
      </c>
      <c r="D114" s="19">
        <f>IF($C$5&gt;0,B113*($C$4+$C$5)/365*30,0)</f>
        <v>0</v>
      </c>
      <c r="E114" s="8">
        <f t="shared" si="0"/>
        <v>89285.7142857143</v>
      </c>
    </row>
    <row r="115" spans="1:5" ht="12.75">
      <c r="A115" s="4" t="s">
        <v>110</v>
      </c>
      <c r="B115" s="7">
        <f t="shared" si="1"/>
        <v>1249999.999999987</v>
      </c>
      <c r="C115" s="9">
        <v>89285.7142857143</v>
      </c>
      <c r="D115" s="19">
        <f>IF($C$5&gt;0,B114*($C$4+$C$5)/365*31,0)</f>
        <v>0</v>
      </c>
      <c r="E115" s="8">
        <f t="shared" si="0"/>
        <v>89285.7142857143</v>
      </c>
    </row>
    <row r="116" spans="1:5" ht="12.75">
      <c r="A116" s="4" t="s">
        <v>111</v>
      </c>
      <c r="B116" s="7">
        <f t="shared" si="1"/>
        <v>1160714.2857142726</v>
      </c>
      <c r="C116" s="9">
        <v>89285.7142857143</v>
      </c>
      <c r="D116" s="19">
        <f>IF($C$5&gt;0,B115*($C$4+$C$5)/365*31,0)</f>
        <v>0</v>
      </c>
      <c r="E116" s="8">
        <f t="shared" si="0"/>
        <v>89285.7142857143</v>
      </c>
    </row>
    <row r="117" spans="1:5" ht="12.75">
      <c r="A117" s="4" t="s">
        <v>112</v>
      </c>
      <c r="B117" s="7">
        <f t="shared" si="1"/>
        <v>1071428.5714285583</v>
      </c>
      <c r="C117" s="9">
        <v>89285.7142857143</v>
      </c>
      <c r="D117" s="19">
        <f>IF($C$5&gt;0,B116*($C$4+$C$5)/365*30,0)</f>
        <v>0</v>
      </c>
      <c r="E117" s="8">
        <f t="shared" si="0"/>
        <v>89285.7142857143</v>
      </c>
    </row>
    <row r="118" spans="1:5" ht="12.75">
      <c r="A118" s="4" t="s">
        <v>113</v>
      </c>
      <c r="B118" s="7">
        <f t="shared" si="1"/>
        <v>982142.857142844</v>
      </c>
      <c r="C118" s="9">
        <v>89285.7142857143</v>
      </c>
      <c r="D118" s="19">
        <f>IF($C$5&gt;0,B117*($C$4+$C$5)/365*31,0)</f>
        <v>0</v>
      </c>
      <c r="E118" s="8">
        <f t="shared" si="0"/>
        <v>89285.7142857143</v>
      </c>
    </row>
    <row r="119" spans="1:5" ht="12.75">
      <c r="A119" s="4" t="s">
        <v>114</v>
      </c>
      <c r="B119" s="7">
        <f t="shared" si="1"/>
        <v>892857.1428571297</v>
      </c>
      <c r="C119" s="9">
        <v>89285.7142857143</v>
      </c>
      <c r="D119" s="19">
        <f>IF($C$5&gt;0,B118*($C$4+$C$5)/365*30,0)</f>
        <v>0</v>
      </c>
      <c r="E119" s="8">
        <f t="shared" si="0"/>
        <v>89285.7142857143</v>
      </c>
    </row>
    <row r="120" spans="1:5" ht="12.75">
      <c r="A120" s="4" t="s">
        <v>115</v>
      </c>
      <c r="B120" s="7">
        <f t="shared" si="1"/>
        <v>803571.4285714154</v>
      </c>
      <c r="C120" s="9">
        <v>89285.7142857143</v>
      </c>
      <c r="D120" s="19">
        <f>IF($C$5&gt;0,B119*($C$4+$C$5)/365*31,0)</f>
        <v>0</v>
      </c>
      <c r="E120" s="8">
        <f t="shared" si="0"/>
        <v>89285.7142857143</v>
      </c>
    </row>
    <row r="121" spans="1:5" ht="12.75">
      <c r="A121" s="4" t="s">
        <v>116</v>
      </c>
      <c r="B121" s="7">
        <f t="shared" si="1"/>
        <v>714285.714285701</v>
      </c>
      <c r="C121" s="9">
        <v>89285.7142857143</v>
      </c>
      <c r="D121" s="19">
        <f>IF($C$5&gt;0,B120*($C$4+$C$5)/365*31,0)</f>
        <v>0</v>
      </c>
      <c r="E121" s="8">
        <f t="shared" si="0"/>
        <v>89285.7142857143</v>
      </c>
    </row>
    <row r="122" spans="1:5" ht="12.75">
      <c r="A122" s="4" t="s">
        <v>117</v>
      </c>
      <c r="B122" s="7">
        <f t="shared" si="1"/>
        <v>624999.9999999867</v>
      </c>
      <c r="C122" s="9">
        <v>89285.7142857143</v>
      </c>
      <c r="D122" s="19">
        <f>IF($C$5&gt;0,B121*($C$4+$C$5)/365*28,0)</f>
        <v>0</v>
      </c>
      <c r="E122" s="8">
        <f t="shared" si="0"/>
        <v>89285.7142857143</v>
      </c>
    </row>
    <row r="123" spans="1:5" ht="12.75">
      <c r="A123" s="4" t="s">
        <v>118</v>
      </c>
      <c r="B123" s="7">
        <f t="shared" si="1"/>
        <v>535714.2857142724</v>
      </c>
      <c r="C123" s="9">
        <v>89285.7142857143</v>
      </c>
      <c r="D123" s="19">
        <f>IF($C$5&gt;0,B122*($C$4+$C$5)/365*31,0)</f>
        <v>0</v>
      </c>
      <c r="E123" s="8">
        <f t="shared" si="0"/>
        <v>89285.7142857143</v>
      </c>
    </row>
    <row r="124" spans="1:5" ht="12.75">
      <c r="A124" s="4" t="s">
        <v>119</v>
      </c>
      <c r="B124" s="7">
        <f t="shared" si="1"/>
        <v>446428.5714285581</v>
      </c>
      <c r="C124" s="9">
        <v>89285.7142857143</v>
      </c>
      <c r="D124" s="19">
        <f>IF($C$5&gt;0,B123*($C$4+$C$5)/365*30,0)</f>
        <v>0</v>
      </c>
      <c r="E124" s="8">
        <f t="shared" si="0"/>
        <v>89285.7142857143</v>
      </c>
    </row>
    <row r="125" spans="1:5" ht="12.75">
      <c r="A125" s="4" t="s">
        <v>120</v>
      </c>
      <c r="B125" s="7">
        <f t="shared" si="1"/>
        <v>357142.8571428438</v>
      </c>
      <c r="C125" s="9">
        <v>89285.7142857143</v>
      </c>
      <c r="D125" s="19">
        <f>IF($C$5&gt;0,B124*($C$4+$C$5)/365*31,0)</f>
        <v>0</v>
      </c>
      <c r="E125" s="8">
        <f t="shared" si="0"/>
        <v>89285.7142857143</v>
      </c>
    </row>
    <row r="126" spans="1:5" ht="12.75">
      <c r="A126" s="4" t="s">
        <v>121</v>
      </c>
      <c r="B126" s="7">
        <f t="shared" si="1"/>
        <v>267857.14285712945</v>
      </c>
      <c r="C126" s="9">
        <v>89285.7142857143</v>
      </c>
      <c r="D126" s="19">
        <f>IF($C$5&gt;0,B125*($C$4+$C$5)/365*30,0)</f>
        <v>0</v>
      </c>
      <c r="E126" s="8">
        <f t="shared" si="0"/>
        <v>89285.7142857143</v>
      </c>
    </row>
    <row r="127" spans="1:5" ht="12.75">
      <c r="A127" s="4" t="s">
        <v>122</v>
      </c>
      <c r="B127" s="7">
        <f t="shared" si="1"/>
        <v>178571.42857141513</v>
      </c>
      <c r="C127" s="9">
        <v>89285.7142857143</v>
      </c>
      <c r="D127" s="19">
        <f>IF($C$5&gt;0,B126*($C$4+$C$5)/365*31,0)</f>
        <v>0</v>
      </c>
      <c r="E127" s="8">
        <f t="shared" si="0"/>
        <v>89285.7142857143</v>
      </c>
    </row>
    <row r="128" spans="1:5" ht="12.75">
      <c r="A128" s="4" t="s">
        <v>123</v>
      </c>
      <c r="B128" s="7">
        <f t="shared" si="1"/>
        <v>89285.71428570083</v>
      </c>
      <c r="C128" s="9">
        <v>89285.7142857143</v>
      </c>
      <c r="D128" s="19">
        <f>IF($C$5&gt;0,B127*($C$4+$C$5)/365*31,0)</f>
        <v>0</v>
      </c>
      <c r="E128" s="8">
        <f t="shared" si="0"/>
        <v>89285.7142857143</v>
      </c>
    </row>
    <row r="129" spans="1:5" ht="12.75">
      <c r="A129" s="4" t="s">
        <v>124</v>
      </c>
      <c r="B129" s="7">
        <f t="shared" si="1"/>
        <v>-1.3475073501467705E-08</v>
      </c>
      <c r="C129" s="9">
        <v>89285.7142857143</v>
      </c>
      <c r="D129" s="19">
        <f>IF($C$5&gt;0,B128*($C$4+$C$5)/365*30,0)</f>
        <v>0</v>
      </c>
      <c r="E129" s="8">
        <f t="shared" si="0"/>
        <v>89285.7142857143</v>
      </c>
    </row>
    <row r="130" spans="1:5" ht="12.75">
      <c r="A130" s="4"/>
      <c r="B130" s="7"/>
      <c r="C130" s="9">
        <f>SUM(C10:C129)</f>
        <v>10000000.000000013</v>
      </c>
      <c r="D130" s="10">
        <f>SUM(D10:D129)</f>
        <v>0</v>
      </c>
      <c r="E130" s="8">
        <f>SUM(E10:E129)</f>
        <v>10000000.000000013</v>
      </c>
    </row>
    <row r="131" ht="12.75">
      <c r="D131" s="1"/>
    </row>
    <row r="132" ht="12.75">
      <c r="D132" s="1"/>
    </row>
  </sheetData>
  <sheetProtection selectLockedCells="1" selectUnlockedCells="1"/>
  <printOptions/>
  <pageMargins left="0.5513888888888889" right="0.31527777777777777" top="0.2361111111111111" bottom="0.5118055555555556" header="0.5118055555555555" footer="0.2361111111111111"/>
  <pageSetup fitToHeight="1" fitToWidth="1"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Niemczyk</dc:creator>
  <cp:keywords/>
  <dc:description/>
  <cp:lastModifiedBy>Krystian Skoczyński</cp:lastModifiedBy>
  <dcterms:created xsi:type="dcterms:W3CDTF">2020-09-25T09:59:37Z</dcterms:created>
  <dcterms:modified xsi:type="dcterms:W3CDTF">2020-10-01T12:38:40Z</dcterms:modified>
  <cp:category/>
  <cp:version/>
  <cp:contentType/>
  <cp:contentStatus/>
</cp:coreProperties>
</file>